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<sst xmlns="http://schemas.openxmlformats.org/spreadsheetml/2006/main" count="663" uniqueCount="329">
  <si>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</si>
  <si>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</si>
  <si>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</si>
  <si>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</si>
  <si>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</si>
  <si>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</si>
  <si>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</si>
  <si>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</si>
  <si>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</si>
  <si>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</si>
  <si>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</si>
  <si>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</si>
  <si>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</si>
  <si>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</si>
  <si>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</si>
  <si>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</si>
  <si>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</si>
  <si>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</si>
  <si>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</si>
  <si>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</si>
  <si>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</si>
  <si>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</si>
  <si>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</si>
  <si>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</si>
  <si>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</si>
  <si>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</si>
  <si>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</si>
  <si>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</si>
  <si>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</si>
  <si>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</si>
  <si>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</si>
  <si>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</si>
  <si>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</si>
  <si>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</si>
  <si>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</si>
  <si>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</si>
  <si>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</si>
  <si>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</si>
  <si>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</si>
  <si>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</si>
  <si>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</si>
  <si>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</si>
  <si>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</si>
  <si>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</si>
  <si>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</si>
  <si>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</si>
  <si>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</si>
  <si>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</si>
  <si>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</si>
  <si>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</si>
  <si>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</si>
  <si>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</si>
  <si>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</si>
  <si>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</si>
  <si>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</si>
  <si>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</si>
  <si>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</si>
  <si>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</si>
  <si>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</si>
  <si>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</si>
  <si>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</si>
  <si>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</si>
  <si>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</si>
  <si>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</si>
  <si>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</si>
  <si>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</si>
  <si>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</si>
  <si>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</si>
  <si>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</si>
  <si>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</si>
  <si>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</si>
  <si>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</si>
  <si>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</si>
  <si>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</si>
  <si>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</si>
  <si>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</si>
  <si>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</si>
  <si>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</si>
  <si>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</si>
  <si>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</si>
  <si>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</si>
  <si>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</si>
  <si>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</si>
  <si>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</si>
  <si>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</si>
  <si>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</si>
  <si>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</si>
  <si>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</si>
  <si>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</si>
  <si>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</si>
  <si>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</si>
  <si>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</si>
  <si>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</si>
  <si>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</si>
  <si>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</si>
  <si>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</si>
  <si>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</si>
  <si>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</si>
  <si>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</si>
  <si>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</si>
  <si>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</si>
  <si>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</si>
  <si>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</si>
  <si>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</si>
  <si>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</si>
  <si>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</si>
  <si>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</si>
  <si>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</si>
  <si>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</si>
  <si>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</si>
  <si>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</si>
  <si>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</si>
  <si>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</si>
  <si>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</si>
  <si>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</si>
  <si>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</si>
  <si>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</si>
  <si>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</si>
  <si>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</si>
  <si>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</si>
  <si>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</si>
  <si>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</si>
  <si>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</si>
  <si>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</si>
  <si>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</si>
  <si>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</si>
  <si>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</si>
  <si>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</si>
  <si>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</si>
  <si>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</si>
  <si>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</si>
  <si>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</si>
  <si>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</si>
  <si>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</si>
  <si>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</si>
  <si>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</si>
  <si>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</si>
  <si>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</si>
  <si>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</si>
  <si>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</si>
  <si>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</si>
  <si>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</si>
  <si>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</si>
  <si>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</si>
  <si>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</si>
  <si>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</si>
  <si>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</si>
  <si>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</si>
  <si>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</si>
  <si>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</si>
  <si>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</si>
  <si>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</si>
  <si>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</si>
  <si>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</si>
  <si>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</si>
  <si>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</si>
  <si>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</si>
  <si>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</si>
  <si>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</si>
  <si>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</si>
  <si>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</si>
  <si>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</si>
  <si>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</si>
  <si>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</si>
  <si>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</si>
  <si>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</si>
  <si>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</si>
  <si>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</si>
  <si>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</si>
  <si>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</si>
  <si>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</si>
  <si>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</si>
  <si>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</si>
  <si>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</si>
  <si>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</si>
  <si>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</si>
  <si>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</si>
  <si>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</si>
  <si>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</si>
  <si>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</si>
  <si>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</si>
  <si>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</si>
  <si>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</si>
  <si>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</si>
  <si>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</si>
  <si>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</si>
  <si>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</si>
  <si>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</si>
  <si>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</si>
  <si>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</si>
  <si>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</si>
  <si>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</si>
  <si>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</si>
  <si>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</si>
  <si>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</si>
  <si>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</si>
  <si>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</si>
  <si>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</si>
  <si>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</si>
  <si>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</si>
  <si>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</si>
  <si>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</si>
  <si>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</si>
  <si>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</si>
  <si>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</si>
  <si>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</si>
  <si>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</si>
  <si>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</si>
  <si>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</si>
  <si>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</si>
  <si>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</si>
  <si>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</si>
  <si>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</si>
  <si>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</si>
  <si>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aejmc_comsher</t>
  </si>
  <si>
    <t>odonnellnic</t>
  </si>
  <si>
    <t>adamsethlevine</t>
  </si>
  <si>
    <t>r4impact</t>
  </si>
  <si>
    <t>MentionsInRetweet</t>
  </si>
  <si>
    <t>Retweet</t>
  </si>
  <si>
    <t>Mentions</t>
  </si>
  <si>
    <t>RT @odonnellnic: There are three funding opportunities in today's @r4impact newsletter that may be of interest to the #ComSHER community: h…</t>
  </si>
  <si>
    <t>There are three funding opportunities in today's @r4impact newsletter that may be of interest to the #ComSHER community: https://t.co/M4k9fZNgde</t>
  </si>
  <si>
    <t>mailchi.mp</t>
  </si>
  <si>
    <t>comsher</t>
  </si>
  <si>
    <t>16:12:35</t>
  </si>
  <si>
    <t>16:09:57</t>
  </si>
  <si>
    <t>14:57:24</t>
  </si>
  <si>
    <t>1479123742756425729</t>
  </si>
  <si>
    <t>1479123080131883010</t>
  </si>
  <si>
    <t>1479467207939796993</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</si>
  <si>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</si>
  <si>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</si>
  <si>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</si>
  <si>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</si>
  <si>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</si>
  <si>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</si>
  <si>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</si>
  <si>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</si>
  <si>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</si>
  <si>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</si>
  <si>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</si>
  <si>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</si>
  <si>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</si>
  <si>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</si>
  <si>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</si>
  <si>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</si>
  <si>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</si>
  <si>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</si>
  <si>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</si>
  <si>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</si>
  <si>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</si>
  <si>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</si>
  <si>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</si>
  <si>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</si>
  <si>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</si>
  <si>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</si>
  <si>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research4impact</t>
  </si>
  <si>
    <t>Nicole O'Donnell</t>
  </si>
  <si>
    <t>Adam Seth Levine</t>
  </si>
  <si>
    <t>AEJMC_ComSHER</t>
  </si>
  <si>
    <t>823940319804792833</t>
  </si>
  <si>
    <t>2244380233</t>
  </si>
  <si>
    <t>346773546</t>
  </si>
  <si>
    <t>1041451392790155269</t>
  </si>
  <si>
    <t>#Research4Impact connects social scientists w/community leaders to advance knowledge and solve pressing problems. Learn more on http://www.r4impact.org</t>
  </si>
  <si>
    <t>M.A. &amp; Ph.D. | Assistant professor at Virginia Commonwealth University | Science, health, and risk communication researcher | follow @mediahealthlab</t>
  </si>
  <si>
    <t>SNF Agora Assoc Prof of Health Pol &amp; Mgmt @JohnsHopkinsSPH @SNFAgoraJHU. Connecting science &amp; policy, one collaboration at a time. Leads research4impact. _xD83C__xDFF3_️‍_xD83C__xDF08_</t>
  </si>
  <si>
    <t>ComSHER: Communicating Science, Health, Environment, and Risk is a Division of the Association for Education in Journalism and Mass Communication (AEJMC).</t>
  </si>
  <si>
    <t>Richmond, VA</t>
  </si>
  <si>
    <t>United States</t>
  </si>
  <si>
    <t>Open Twitter Page for This Person</t>
  </si>
  <si>
    <t xml:space="preserve">r4impact
</t>
  </si>
  <si>
    <t>odonnellnic
There are three funding opportunities
in today's @r4impact newsletter
that may be of interest to the
#ComSHER community: https://t.co/M4k9fZNgde</t>
  </si>
  <si>
    <t>adamsethlevine
RT @odonnellnic: There are three
funding opportunities in today's
@r4impact newsletter that may be
of interest to the #ComSHER community:
h…</t>
  </si>
  <si>
    <t>aejmc_comsher
RT @odonnellnic: There are three
funding opportunities in today's
@r4impact newsletter that may be
of interest to the #ComSHER community: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</si>
  <si>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</si>
  <si>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</si>
  <si>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</si>
  <si>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</si>
  <si>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</si>
  <si>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</si>
  <si>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</si>
  <si>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</si>
  <si>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</si>
  <si>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</si>
  <si>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</si>
  <si>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</si>
  <si>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</si>
  <si>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</si>
  <si>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</si>
  <si>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</si>
  <si>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</si>
  <si>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</si>
  <si>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</si>
  <si>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</si>
  <si>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</si>
  <si>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</si>
  <si>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</si>
  <si>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</si>
  <si>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</si>
  <si>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</si>
  <si>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</si>
  <si>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</si>
  <si>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</si>
  <si>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</si>
  <si>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</si>
  <si>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</si>
  <si>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</si>
  <si>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</si>
  <si>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</si>
  <si>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</si>
  <si>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</si>
  <si>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</si>
  <si>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</si>
  <si>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</si>
  <si>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</si>
  <si>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</si>
  <si>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</si>
  <si>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</si>
  <si>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https://mailchi.mp/db4ad18ea78b/new-tips-and-opportunities-6537084</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</si>
  <si>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</si>
  <si>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</si>
  <si>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</si>
  <si>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</si>
  <si>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</si>
  <si>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</si>
  <si>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GraphSource░GraphServerTwitterSearch▓GraphTerm░#ComSHER▓ImportDescription░The graph represents a network of 4 Twitter users whose tweets in the requested range contained "#ComSHER", or who were replied to or mentioned in those tweets.  The network was obtained from the NodeXL Graph Server on Tuesday, 18 January 2022 at 09:12 UTC.
The requested start date was Tuesday, 18 January 2022 at 01:01 UTC and the maximum number of days (going backward) was 14.
The maximum number of tweets collected was 7,500.
The tweets in the network were tweeted over the 0-minute period from Thursday, 06 January 2022 at 16:09 UTC to Thursday, 06 January 2022 at 16:09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</si>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</sst>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12280"/>
        <c:axId val="48433049"/>
      </c:barChart>
      <c:catAx>
        <c:axId val="19212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33049"/>
        <c:crosses val="autoZero"/>
        <c:auto val="1"/>
        <c:lblOffset val="100"/>
        <c:noMultiLvlLbl val="0"/>
      </c:catAx>
      <c:valAx>
        <c:axId val="48433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2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1/6/2022 16:09</c:v>
                </c:pt>
                <c:pt idx="1">
                  <c:v>1/6/2022 16:12</c:v>
                </c:pt>
                <c:pt idx="2">
                  <c:v>1/7/2022 14:57</c:v>
                </c:pt>
              </c:strCache>
            </c:strRef>
          </c:cat>
          <c:val>
            <c:numRef>
              <c:f>'Time Series'!$B$26:$B$29</c:f>
              <c:numCache>
                <c:formatCode>General</c:formatCode>
                <c:ptCount val="3"/>
                <c:pt idx="0">
                  <c:v>1</c:v>
                </c:pt>
                <c:pt idx="1">
                  <c:v>3</c:v>
                </c:pt>
                <c:pt idx="2">
                  <c:v>3</c:v>
                </c:pt>
              </c:numCache>
            </c:numRef>
          </c:val>
        </c:ser>
        <c:axId val="38803958"/>
        <c:axId val="34689407"/>
      </c:barChart>
      <c:catAx>
        <c:axId val="38803958"/>
        <c:scaling>
          <c:orientation val="minMax"/>
        </c:scaling>
        <c:axPos val="b"/>
        <c:delete val="0"/>
        <c:numFmt formatCode="General" sourceLinked="1"/>
        <c:majorTickMark val="out"/>
        <c:minorTickMark val="none"/>
        <c:tickLblPos val="nextTo"/>
        <c:crossAx val="34689407"/>
        <c:crosses val="autoZero"/>
        <c:auto val="1"/>
        <c:lblOffset val="100"/>
        <c:noMultiLvlLbl val="0"/>
      </c:catAx>
      <c:valAx>
        <c:axId val="34689407"/>
        <c:scaling>
          <c:orientation val="minMax"/>
        </c:scaling>
        <c:axPos val="l"/>
        <c:majorGridlines/>
        <c:delete val="0"/>
        <c:numFmt formatCode="General" sourceLinked="1"/>
        <c:majorTickMark val="out"/>
        <c:minorTickMark val="none"/>
        <c:tickLblPos val="nextTo"/>
        <c:crossAx val="388039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49862"/>
        <c:axId val="65012751"/>
      </c:barChart>
      <c:catAx>
        <c:axId val="256498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012751"/>
        <c:crosses val="autoZero"/>
        <c:auto val="1"/>
        <c:lblOffset val="100"/>
        <c:noMultiLvlLbl val="0"/>
      </c:catAx>
      <c:valAx>
        <c:axId val="6501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4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59396"/>
        <c:axId val="48410101"/>
      </c:barChart>
      <c:catAx>
        <c:axId val="398593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10101"/>
        <c:crosses val="autoZero"/>
        <c:auto val="1"/>
        <c:lblOffset val="100"/>
        <c:noMultiLvlLbl val="0"/>
      </c:catAx>
      <c:valAx>
        <c:axId val="4841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59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351538"/>
        <c:axId val="61134539"/>
      </c:barChart>
      <c:catAx>
        <c:axId val="253515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34539"/>
        <c:crosses val="autoZero"/>
        <c:auto val="1"/>
        <c:lblOffset val="100"/>
        <c:noMultiLvlLbl val="0"/>
      </c:catAx>
      <c:valAx>
        <c:axId val="6113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1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51504"/>
        <c:axId val="64080913"/>
      </c:barChart>
      <c:catAx>
        <c:axId val="56551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80913"/>
        <c:crosses val="autoZero"/>
        <c:auto val="1"/>
        <c:lblOffset val="100"/>
        <c:noMultiLvlLbl val="0"/>
      </c:catAx>
      <c:valAx>
        <c:axId val="6408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745502"/>
        <c:axId val="25147207"/>
      </c:barChart>
      <c:catAx>
        <c:axId val="277455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47207"/>
        <c:crosses val="autoZero"/>
        <c:auto val="1"/>
        <c:lblOffset val="100"/>
        <c:noMultiLvlLbl val="0"/>
      </c:catAx>
      <c:valAx>
        <c:axId val="25147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5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478236"/>
        <c:axId val="22019565"/>
      </c:barChart>
      <c:catAx>
        <c:axId val="58478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19565"/>
        <c:crosses val="autoZero"/>
        <c:auto val="1"/>
        <c:lblOffset val="100"/>
        <c:noMultiLvlLbl val="0"/>
      </c:catAx>
      <c:valAx>
        <c:axId val="2201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8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18890"/>
        <c:axId val="30318979"/>
      </c:barChart>
      <c:catAx>
        <c:axId val="178188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18979"/>
        <c:crosses val="autoZero"/>
        <c:auto val="1"/>
        <c:lblOffset val="100"/>
        <c:noMultiLvlLbl val="0"/>
      </c:catAx>
      <c:valAx>
        <c:axId val="3031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8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602408"/>
        <c:axId val="23633801"/>
      </c:barChart>
      <c:catAx>
        <c:axId val="58602408"/>
        <c:scaling>
          <c:orientation val="minMax"/>
        </c:scaling>
        <c:axPos val="b"/>
        <c:delete val="1"/>
        <c:majorTickMark val="out"/>
        <c:minorTickMark val="none"/>
        <c:tickLblPos val="none"/>
        <c:crossAx val="23633801"/>
        <c:crosses val="autoZero"/>
        <c:auto val="1"/>
        <c:lblOffset val="100"/>
        <c:noMultiLvlLbl val="0"/>
      </c:catAx>
      <c:valAx>
        <c:axId val="23633801"/>
        <c:scaling>
          <c:orientation val="minMax"/>
        </c:scaling>
        <c:axPos val="l"/>
        <c:delete val="1"/>
        <c:majorTickMark val="out"/>
        <c:minorTickMark val="none"/>
        <c:tickLblPos val="none"/>
        <c:crossAx val="586024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E9"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comsh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1-06T16:12:35.000"/>
        <d v="2022-01-06T16:09:57.000"/>
        <d v="2022-01-07T14:57: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aejmc_comsher"/>
    <s v="r4impact"/>
    <m/>
    <m/>
    <m/>
    <m/>
    <m/>
    <m/>
    <m/>
    <m/>
    <s v="No"/>
    <n v="3"/>
    <m/>
    <m/>
    <x v="0"/>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aejmc_comsher"/>
    <s v="odonnellnic"/>
    <m/>
    <m/>
    <m/>
    <m/>
    <m/>
    <m/>
    <m/>
    <m/>
    <s v="No"/>
    <n v="4"/>
    <m/>
    <m/>
    <x v="0"/>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aejmc_comsher"/>
    <s v="odonnellnic"/>
    <m/>
    <m/>
    <m/>
    <m/>
    <m/>
    <m/>
    <m/>
    <m/>
    <s v="No"/>
    <n v="5"/>
    <m/>
    <m/>
    <x v="1"/>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odonnellnic"/>
    <s v="r4impact"/>
    <m/>
    <m/>
    <m/>
    <m/>
    <m/>
    <m/>
    <m/>
    <m/>
    <s v="No"/>
    <n v="6"/>
    <m/>
    <m/>
    <x v="2"/>
    <d v="2022-01-06T16:09:57.000"/>
    <s v="There are three funding opportunities in today's @r4impact newsletter that may be of interest to the #ComSHER community: https://t.co/M4k9fZNgde"/>
    <s v="https://mailchi.mp/db4ad18ea78b/new-tips-and-opportunities-6537084"/>
    <s v="mailchi.mp"/>
    <x v="0"/>
    <m/>
    <s v="http://pbs.twimg.com/profile_images/986091154407022593/kfkAy0si_normal.jpg"/>
    <x v="1"/>
    <d v="2022-01-06T00:00:00.000"/>
    <s v="16:09:57"/>
    <s v="https://twitter.com/#!/odonnellnic/status/1479123080131883010"/>
    <m/>
    <m/>
    <s v="1479123080131883010"/>
    <m/>
    <b v="0"/>
    <n v="2"/>
    <s v=""/>
    <b v="0"/>
    <s v="en"/>
    <m/>
    <s v=""/>
    <b v="0"/>
    <n v="1"/>
    <s v=""/>
    <s v="Twitter Web App"/>
    <b v="0"/>
    <s v="1479123080131883010"/>
    <s v="Tweet"/>
    <n v="0"/>
    <n v="0"/>
    <m/>
    <m/>
    <m/>
    <m/>
    <m/>
    <m/>
    <m/>
    <m/>
    <n v="1"/>
    <s v="1"/>
    <s v="1"/>
  </r>
  <r>
    <s v="adamsethlevine"/>
    <s v="r4impact"/>
    <m/>
    <m/>
    <m/>
    <m/>
    <m/>
    <m/>
    <m/>
    <m/>
    <s v="No"/>
    <n v="7"/>
    <m/>
    <m/>
    <x v="0"/>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r>
    <s v="adamsethlevine"/>
    <s v="odonnellnic"/>
    <m/>
    <m/>
    <m/>
    <m/>
    <m/>
    <m/>
    <m/>
    <m/>
    <s v="No"/>
    <n v="8"/>
    <m/>
    <m/>
    <x v="0"/>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r>
    <s v="adamsethlevine"/>
    <s v="odonnellnic"/>
    <m/>
    <m/>
    <m/>
    <m/>
    <m/>
    <m/>
    <m/>
    <m/>
    <s v="No"/>
    <n v="9"/>
    <m/>
    <m/>
    <x v="1"/>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9" totalsRowShown="0" headerRowDxfId="220" dataDxfId="219">
  <autoFilter ref="A2:BE9"/>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9" totalsRowShown="0" headerRowDxfId="57" dataDxfId="56">
  <autoFilter ref="A2:BE9"/>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217</v>
      </c>
      <c r="C3" s="54" t="s">
        <v>324</v>
      </c>
      <c r="D3" s="55">
        <v>3</v>
      </c>
      <c r="E3" s="67" t="s">
        <v>132</v>
      </c>
      <c r="F3" s="56">
        <v>35</v>
      </c>
      <c r="G3" s="54"/>
      <c r="H3" s="58"/>
      <c r="I3" s="57"/>
      <c r="J3" s="57"/>
      <c r="K3" s="36" t="s">
        <v>65</v>
      </c>
      <c r="L3" s="63">
        <v>3</v>
      </c>
      <c r="M3" s="63"/>
      <c r="N3" s="64"/>
      <c r="O3" s="84" t="s">
        <v>218</v>
      </c>
      <c r="P3" s="86">
        <v>44567.675405092596</v>
      </c>
      <c r="Q3" s="84" t="s">
        <v>221</v>
      </c>
      <c r="R3" s="84"/>
      <c r="S3" s="84"/>
      <c r="T3" s="89" t="s">
        <v>224</v>
      </c>
      <c r="U3" s="84"/>
      <c r="V3" s="91" t="str">
        <f>HYPERLINK("http://pbs.twimg.com/profile_images/1458625734755467267/kJpsq-7m_normal.jpg")</f>
        <v>http://pbs.twimg.com/profile_images/1458625734755467267/kJpsq-7m_normal.jpg</v>
      </c>
      <c r="W3" s="86">
        <v>44567.675405092596</v>
      </c>
      <c r="X3" s="92">
        <v>44567</v>
      </c>
      <c r="Y3" s="89" t="s">
        <v>225</v>
      </c>
      <c r="Z3" s="91" t="str">
        <f>HYPERLINK("https://twitter.com/#!/aejmc_comsher/status/1479123742756425729")</f>
        <v>https://twitter.com/#!/aejmc_comsher/status/1479123742756425729</v>
      </c>
      <c r="AA3" s="84"/>
      <c r="AB3" s="84"/>
      <c r="AC3" s="89" t="s">
        <v>228</v>
      </c>
      <c r="AD3" s="84"/>
      <c r="AE3" s="84" t="b">
        <v>0</v>
      </c>
      <c r="AF3" s="84">
        <v>0</v>
      </c>
      <c r="AG3" s="89" t="s">
        <v>231</v>
      </c>
      <c r="AH3" s="84" t="b">
        <v>0</v>
      </c>
      <c r="AI3" s="84" t="s">
        <v>232</v>
      </c>
      <c r="AJ3" s="84"/>
      <c r="AK3" s="89" t="s">
        <v>231</v>
      </c>
      <c r="AL3" s="84" t="b">
        <v>0</v>
      </c>
      <c r="AM3" s="84">
        <v>1</v>
      </c>
      <c r="AN3" s="89" t="s">
        <v>229</v>
      </c>
      <c r="AO3" s="89" t="s">
        <v>233</v>
      </c>
      <c r="AP3" s="84" t="b">
        <v>0</v>
      </c>
      <c r="AQ3" s="89"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324</v>
      </c>
      <c r="D4" s="55">
        <v>3</v>
      </c>
      <c r="E4" s="67" t="s">
        <v>132</v>
      </c>
      <c r="F4" s="56">
        <v>35</v>
      </c>
      <c r="G4" s="54"/>
      <c r="H4" s="58"/>
      <c r="I4" s="57"/>
      <c r="J4" s="57"/>
      <c r="K4" s="36" t="s">
        <v>65</v>
      </c>
      <c r="L4" s="82">
        <v>4</v>
      </c>
      <c r="M4" s="82"/>
      <c r="N4" s="64"/>
      <c r="O4" s="85" t="s">
        <v>218</v>
      </c>
      <c r="P4" s="87">
        <v>44567.675405092596</v>
      </c>
      <c r="Q4" s="85" t="s">
        <v>221</v>
      </c>
      <c r="R4" s="85"/>
      <c r="S4" s="85"/>
      <c r="T4" s="90" t="s">
        <v>224</v>
      </c>
      <c r="U4" s="85"/>
      <c r="V4" s="88" t="str">
        <f>HYPERLINK("http://pbs.twimg.com/profile_images/1458625734755467267/kJpsq-7m_normal.jpg")</f>
        <v>http://pbs.twimg.com/profile_images/1458625734755467267/kJpsq-7m_normal.jpg</v>
      </c>
      <c r="W4" s="87">
        <v>44567.675405092596</v>
      </c>
      <c r="X4" s="93">
        <v>44567</v>
      </c>
      <c r="Y4" s="90" t="s">
        <v>225</v>
      </c>
      <c r="Z4" s="88" t="str">
        <f>HYPERLINK("https://twitter.com/#!/aejmc_comsher/status/1479123742756425729")</f>
        <v>https://twitter.com/#!/aejmc_comsher/status/1479123742756425729</v>
      </c>
      <c r="AA4" s="85"/>
      <c r="AB4" s="85"/>
      <c r="AC4" s="90" t="s">
        <v>228</v>
      </c>
      <c r="AD4" s="85"/>
      <c r="AE4" s="85" t="b">
        <v>0</v>
      </c>
      <c r="AF4" s="85">
        <v>0</v>
      </c>
      <c r="AG4" s="90" t="s">
        <v>231</v>
      </c>
      <c r="AH4" s="85" t="b">
        <v>0</v>
      </c>
      <c r="AI4" s="85" t="s">
        <v>232</v>
      </c>
      <c r="AJ4" s="85"/>
      <c r="AK4" s="90" t="s">
        <v>231</v>
      </c>
      <c r="AL4" s="85" t="b">
        <v>0</v>
      </c>
      <c r="AM4" s="85">
        <v>1</v>
      </c>
      <c r="AN4" s="90" t="s">
        <v>229</v>
      </c>
      <c r="AO4" s="90" t="s">
        <v>233</v>
      </c>
      <c r="AP4" s="85" t="b">
        <v>0</v>
      </c>
      <c r="AQ4" s="90"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215</v>
      </c>
      <c r="C5" s="54" t="s">
        <v>324</v>
      </c>
      <c r="D5" s="55">
        <v>3</v>
      </c>
      <c r="E5" s="67" t="s">
        <v>132</v>
      </c>
      <c r="F5" s="56">
        <v>35</v>
      </c>
      <c r="G5" s="54"/>
      <c r="H5" s="58"/>
      <c r="I5" s="57"/>
      <c r="J5" s="57"/>
      <c r="K5" s="36" t="s">
        <v>65</v>
      </c>
      <c r="L5" s="82">
        <v>5</v>
      </c>
      <c r="M5" s="82"/>
      <c r="N5" s="64"/>
      <c r="O5" s="85" t="s">
        <v>219</v>
      </c>
      <c r="P5" s="87">
        <v>44567.675405092596</v>
      </c>
      <c r="Q5" s="85" t="s">
        <v>221</v>
      </c>
      <c r="R5" s="85"/>
      <c r="S5" s="85"/>
      <c r="T5" s="90" t="s">
        <v>224</v>
      </c>
      <c r="U5" s="85"/>
      <c r="V5" s="88" t="str">
        <f>HYPERLINK("http://pbs.twimg.com/profile_images/1458625734755467267/kJpsq-7m_normal.jpg")</f>
        <v>http://pbs.twimg.com/profile_images/1458625734755467267/kJpsq-7m_normal.jpg</v>
      </c>
      <c r="W5" s="87">
        <v>44567.675405092596</v>
      </c>
      <c r="X5" s="93">
        <v>44567</v>
      </c>
      <c r="Y5" s="90" t="s">
        <v>225</v>
      </c>
      <c r="Z5" s="88" t="str">
        <f>HYPERLINK("https://twitter.com/#!/aejmc_comsher/status/1479123742756425729")</f>
        <v>https://twitter.com/#!/aejmc_comsher/status/1479123742756425729</v>
      </c>
      <c r="AA5" s="85"/>
      <c r="AB5" s="85"/>
      <c r="AC5" s="90" t="s">
        <v>228</v>
      </c>
      <c r="AD5" s="85"/>
      <c r="AE5" s="85" t="b">
        <v>0</v>
      </c>
      <c r="AF5" s="85">
        <v>0</v>
      </c>
      <c r="AG5" s="90" t="s">
        <v>231</v>
      </c>
      <c r="AH5" s="85" t="b">
        <v>0</v>
      </c>
      <c r="AI5" s="85" t="s">
        <v>232</v>
      </c>
      <c r="AJ5" s="85"/>
      <c r="AK5" s="90" t="s">
        <v>231</v>
      </c>
      <c r="AL5" s="85" t="b">
        <v>0</v>
      </c>
      <c r="AM5" s="85">
        <v>1</v>
      </c>
      <c r="AN5" s="90" t="s">
        <v>229</v>
      </c>
      <c r="AO5" s="90" t="s">
        <v>233</v>
      </c>
      <c r="AP5" s="85" t="b">
        <v>0</v>
      </c>
      <c r="AQ5" s="90"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217</v>
      </c>
      <c r="C6" s="54" t="s">
        <v>324</v>
      </c>
      <c r="D6" s="55">
        <v>3</v>
      </c>
      <c r="E6" s="67" t="s">
        <v>132</v>
      </c>
      <c r="F6" s="56">
        <v>35</v>
      </c>
      <c r="G6" s="54"/>
      <c r="H6" s="58"/>
      <c r="I6" s="57"/>
      <c r="J6" s="57"/>
      <c r="K6" s="36" t="s">
        <v>65</v>
      </c>
      <c r="L6" s="82">
        <v>6</v>
      </c>
      <c r="M6" s="82"/>
      <c r="N6" s="64"/>
      <c r="O6" s="85" t="s">
        <v>220</v>
      </c>
      <c r="P6" s="87">
        <v>44567.67357638889</v>
      </c>
      <c r="Q6" s="85" t="s">
        <v>222</v>
      </c>
      <c r="R6" s="88" t="str">
        <f>HYPERLINK("https://mailchi.mp/db4ad18ea78b/new-tips-and-opportunities-6537084")</f>
        <v>https://mailchi.mp/db4ad18ea78b/new-tips-and-opportunities-6537084</v>
      </c>
      <c r="S6" s="85" t="s">
        <v>223</v>
      </c>
      <c r="T6" s="90" t="s">
        <v>224</v>
      </c>
      <c r="U6" s="85"/>
      <c r="V6" s="88" t="str">
        <f>HYPERLINK("http://pbs.twimg.com/profile_images/986091154407022593/kfkAy0si_normal.jpg")</f>
        <v>http://pbs.twimg.com/profile_images/986091154407022593/kfkAy0si_normal.jpg</v>
      </c>
      <c r="W6" s="87">
        <v>44567.67357638889</v>
      </c>
      <c r="X6" s="93">
        <v>44567</v>
      </c>
      <c r="Y6" s="90" t="s">
        <v>226</v>
      </c>
      <c r="Z6" s="88" t="str">
        <f>HYPERLINK("https://twitter.com/#!/odonnellnic/status/1479123080131883010")</f>
        <v>https://twitter.com/#!/odonnellnic/status/1479123080131883010</v>
      </c>
      <c r="AA6" s="85"/>
      <c r="AB6" s="85"/>
      <c r="AC6" s="90" t="s">
        <v>229</v>
      </c>
      <c r="AD6" s="85"/>
      <c r="AE6" s="85" t="b">
        <v>0</v>
      </c>
      <c r="AF6" s="85">
        <v>2</v>
      </c>
      <c r="AG6" s="90" t="s">
        <v>231</v>
      </c>
      <c r="AH6" s="85" t="b">
        <v>0</v>
      </c>
      <c r="AI6" s="85" t="s">
        <v>232</v>
      </c>
      <c r="AJ6" s="85"/>
      <c r="AK6" s="90" t="s">
        <v>231</v>
      </c>
      <c r="AL6" s="85" t="b">
        <v>0</v>
      </c>
      <c r="AM6" s="85">
        <v>1</v>
      </c>
      <c r="AN6" s="90" t="s">
        <v>231</v>
      </c>
      <c r="AO6" s="90" t="s">
        <v>234</v>
      </c>
      <c r="AP6" s="85" t="b">
        <v>0</v>
      </c>
      <c r="AQ6" s="90" t="s">
        <v>229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217</v>
      </c>
      <c r="C7" s="54" t="s">
        <v>324</v>
      </c>
      <c r="D7" s="55">
        <v>3</v>
      </c>
      <c r="E7" s="67" t="s">
        <v>132</v>
      </c>
      <c r="F7" s="56">
        <v>35</v>
      </c>
      <c r="G7" s="54"/>
      <c r="H7" s="58"/>
      <c r="I7" s="57"/>
      <c r="J7" s="57"/>
      <c r="K7" s="36" t="s">
        <v>65</v>
      </c>
      <c r="L7" s="82">
        <v>7</v>
      </c>
      <c r="M7" s="82"/>
      <c r="N7" s="64"/>
      <c r="O7" s="85" t="s">
        <v>218</v>
      </c>
      <c r="P7" s="87">
        <v>44568.623194444444</v>
      </c>
      <c r="Q7" s="85" t="s">
        <v>221</v>
      </c>
      <c r="R7" s="85"/>
      <c r="S7" s="85"/>
      <c r="T7" s="90" t="s">
        <v>224</v>
      </c>
      <c r="U7" s="85"/>
      <c r="V7" s="88" t="str">
        <f>HYPERLINK("http://pbs.twimg.com/profile_images/1116510117275545600/ArtwMfNX_normal.jpg")</f>
        <v>http://pbs.twimg.com/profile_images/1116510117275545600/ArtwMfNX_normal.jpg</v>
      </c>
      <c r="W7" s="87">
        <v>44568.623194444444</v>
      </c>
      <c r="X7" s="93">
        <v>44568</v>
      </c>
      <c r="Y7" s="90" t="s">
        <v>227</v>
      </c>
      <c r="Z7" s="88" t="str">
        <f>HYPERLINK("https://twitter.com/#!/adamsethlevine/status/1479467207939796993")</f>
        <v>https://twitter.com/#!/adamsethlevine/status/1479467207939796993</v>
      </c>
      <c r="AA7" s="85"/>
      <c r="AB7" s="85"/>
      <c r="AC7" s="90" t="s">
        <v>230</v>
      </c>
      <c r="AD7" s="85"/>
      <c r="AE7" s="85" t="b">
        <v>0</v>
      </c>
      <c r="AF7" s="85">
        <v>0</v>
      </c>
      <c r="AG7" s="90" t="s">
        <v>231</v>
      </c>
      <c r="AH7" s="85" t="b">
        <v>0</v>
      </c>
      <c r="AI7" s="85" t="s">
        <v>232</v>
      </c>
      <c r="AJ7" s="85"/>
      <c r="AK7" s="90" t="s">
        <v>231</v>
      </c>
      <c r="AL7" s="85" t="b">
        <v>0</v>
      </c>
      <c r="AM7" s="85">
        <v>2</v>
      </c>
      <c r="AN7" s="90" t="s">
        <v>229</v>
      </c>
      <c r="AO7" s="90" t="s">
        <v>233</v>
      </c>
      <c r="AP7" s="85" t="b">
        <v>0</v>
      </c>
      <c r="AQ7" s="90"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216</v>
      </c>
      <c r="B8" s="83" t="s">
        <v>215</v>
      </c>
      <c r="C8" s="54" t="s">
        <v>324</v>
      </c>
      <c r="D8" s="55">
        <v>3</v>
      </c>
      <c r="E8" s="67" t="s">
        <v>132</v>
      </c>
      <c r="F8" s="56">
        <v>35</v>
      </c>
      <c r="G8" s="54"/>
      <c r="H8" s="58"/>
      <c r="I8" s="57"/>
      <c r="J8" s="57"/>
      <c r="K8" s="36" t="s">
        <v>65</v>
      </c>
      <c r="L8" s="82">
        <v>8</v>
      </c>
      <c r="M8" s="82"/>
      <c r="N8" s="64"/>
      <c r="O8" s="85" t="s">
        <v>218</v>
      </c>
      <c r="P8" s="87">
        <v>44568.623194444444</v>
      </c>
      <c r="Q8" s="85" t="s">
        <v>221</v>
      </c>
      <c r="R8" s="85"/>
      <c r="S8" s="85"/>
      <c r="T8" s="90" t="s">
        <v>224</v>
      </c>
      <c r="U8" s="85"/>
      <c r="V8" s="88" t="str">
        <f>HYPERLINK("http://pbs.twimg.com/profile_images/1116510117275545600/ArtwMfNX_normal.jpg")</f>
        <v>http://pbs.twimg.com/profile_images/1116510117275545600/ArtwMfNX_normal.jpg</v>
      </c>
      <c r="W8" s="87">
        <v>44568.623194444444</v>
      </c>
      <c r="X8" s="93">
        <v>44568</v>
      </c>
      <c r="Y8" s="90" t="s">
        <v>227</v>
      </c>
      <c r="Z8" s="88" t="str">
        <f>HYPERLINK("https://twitter.com/#!/adamsethlevine/status/1479467207939796993")</f>
        <v>https://twitter.com/#!/adamsethlevine/status/1479467207939796993</v>
      </c>
      <c r="AA8" s="85"/>
      <c r="AB8" s="85"/>
      <c r="AC8" s="90" t="s">
        <v>230</v>
      </c>
      <c r="AD8" s="85"/>
      <c r="AE8" s="85" t="b">
        <v>0</v>
      </c>
      <c r="AF8" s="85">
        <v>0</v>
      </c>
      <c r="AG8" s="90" t="s">
        <v>231</v>
      </c>
      <c r="AH8" s="85" t="b">
        <v>0</v>
      </c>
      <c r="AI8" s="85" t="s">
        <v>232</v>
      </c>
      <c r="AJ8" s="85"/>
      <c r="AK8" s="90" t="s">
        <v>231</v>
      </c>
      <c r="AL8" s="85" t="b">
        <v>0</v>
      </c>
      <c r="AM8" s="85">
        <v>2</v>
      </c>
      <c r="AN8" s="90" t="s">
        <v>229</v>
      </c>
      <c r="AO8" s="90" t="s">
        <v>233</v>
      </c>
      <c r="AP8" s="85" t="b">
        <v>0</v>
      </c>
      <c r="AQ8" s="90"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216</v>
      </c>
      <c r="B9" s="83" t="s">
        <v>215</v>
      </c>
      <c r="C9" s="54" t="s">
        <v>324</v>
      </c>
      <c r="D9" s="55">
        <v>3</v>
      </c>
      <c r="E9" s="67" t="s">
        <v>132</v>
      </c>
      <c r="F9" s="56">
        <v>35</v>
      </c>
      <c r="G9" s="54"/>
      <c r="H9" s="58"/>
      <c r="I9" s="57"/>
      <c r="J9" s="57"/>
      <c r="K9" s="36" t="s">
        <v>65</v>
      </c>
      <c r="L9" s="82">
        <v>9</v>
      </c>
      <c r="M9" s="82"/>
      <c r="N9" s="64"/>
      <c r="O9" s="85" t="s">
        <v>219</v>
      </c>
      <c r="P9" s="87">
        <v>44568.623194444444</v>
      </c>
      <c r="Q9" s="85" t="s">
        <v>221</v>
      </c>
      <c r="R9" s="85"/>
      <c r="S9" s="85"/>
      <c r="T9" s="90" t="s">
        <v>224</v>
      </c>
      <c r="U9" s="85"/>
      <c r="V9" s="88" t="str">
        <f>HYPERLINK("http://pbs.twimg.com/profile_images/1116510117275545600/ArtwMfNX_normal.jpg")</f>
        <v>http://pbs.twimg.com/profile_images/1116510117275545600/ArtwMfNX_normal.jpg</v>
      </c>
      <c r="W9" s="87">
        <v>44568.623194444444</v>
      </c>
      <c r="X9" s="93">
        <v>44568</v>
      </c>
      <c r="Y9" s="90" t="s">
        <v>227</v>
      </c>
      <c r="Z9" s="88" t="str">
        <f>HYPERLINK("https://twitter.com/#!/adamsethlevine/status/1479467207939796993")</f>
        <v>https://twitter.com/#!/adamsethlevine/status/1479467207939796993</v>
      </c>
      <c r="AA9" s="85"/>
      <c r="AB9" s="85"/>
      <c r="AC9" s="90" t="s">
        <v>230</v>
      </c>
      <c r="AD9" s="85"/>
      <c r="AE9" s="85" t="b">
        <v>0</v>
      </c>
      <c r="AF9" s="85">
        <v>0</v>
      </c>
      <c r="AG9" s="90" t="s">
        <v>231</v>
      </c>
      <c r="AH9" s="85" t="b">
        <v>0</v>
      </c>
      <c r="AI9" s="85" t="s">
        <v>232</v>
      </c>
      <c r="AJ9" s="85"/>
      <c r="AK9" s="90" t="s">
        <v>231</v>
      </c>
      <c r="AL9" s="85" t="b">
        <v>0</v>
      </c>
      <c r="AM9" s="85">
        <v>2</v>
      </c>
      <c r="AN9" s="90" t="s">
        <v>229</v>
      </c>
      <c r="AO9" s="90" t="s">
        <v>233</v>
      </c>
      <c r="AP9" s="85" t="b">
        <v>0</v>
      </c>
      <c r="AQ9" s="90" t="s">
        <v>229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316</v>
      </c>
      <c r="BB2" s="3"/>
      <c r="BC2" s="3"/>
    </row>
    <row r="3" spans="1:55" ht="15" customHeight="1">
      <c r="A3" s="50" t="s">
        <v>214</v>
      </c>
      <c r="B3" s="54"/>
      <c r="C3" s="54"/>
      <c r="D3" s="55"/>
      <c r="E3" s="56"/>
      <c r="F3" s="115" t="str">
        <f>HYPERLINK("http://pbs.twimg.com/profile_images/1458625734755467267/kJpsq-7m_normal.jpg")</f>
        <v>http://pbs.twimg.com/profile_images/1458625734755467267/kJpsq-7m_normal.jpg</v>
      </c>
      <c r="G3" s="54"/>
      <c r="H3" s="58" t="s">
        <v>214</v>
      </c>
      <c r="I3" s="57"/>
      <c r="J3" s="57"/>
      <c r="K3" s="117" t="s">
        <v>275</v>
      </c>
      <c r="L3" s="60"/>
      <c r="M3" s="61">
        <v>7139.24853515625</v>
      </c>
      <c r="N3" s="61">
        <v>9834.54296875</v>
      </c>
      <c r="O3" s="59"/>
      <c r="P3" s="62"/>
      <c r="Q3" s="62"/>
      <c r="R3" s="51"/>
      <c r="S3" s="51"/>
      <c r="T3" s="51"/>
      <c r="U3" s="51"/>
      <c r="V3" s="52"/>
      <c r="W3" s="52"/>
      <c r="X3" s="53"/>
      <c r="Y3" s="52"/>
      <c r="Z3" s="52"/>
      <c r="AA3" s="63">
        <v>3</v>
      </c>
      <c r="AB3" s="63"/>
      <c r="AC3" s="64"/>
      <c r="AD3" s="84" t="s">
        <v>260</v>
      </c>
      <c r="AE3" s="89" t="s">
        <v>264</v>
      </c>
      <c r="AF3" s="84">
        <v>774</v>
      </c>
      <c r="AG3" s="84">
        <v>676</v>
      </c>
      <c r="AH3" s="84">
        <v>885</v>
      </c>
      <c r="AI3" s="84">
        <v>382</v>
      </c>
      <c r="AJ3" s="84"/>
      <c r="AK3" s="84" t="s">
        <v>268</v>
      </c>
      <c r="AL3" s="84" t="s">
        <v>270</v>
      </c>
      <c r="AM3" s="91" t="str">
        <f>HYPERLINK("https://t.co/KNGu49BZgu")</f>
        <v>https://t.co/KNGu49BZgu</v>
      </c>
      <c r="AN3" s="84"/>
      <c r="AO3" s="86">
        <v>43359.929814814815</v>
      </c>
      <c r="AP3" s="91" t="str">
        <f>HYPERLINK("https://pbs.twimg.com/profile_banners/1041451392790155269/1592866587")</f>
        <v>https://pbs.twimg.com/profile_banners/1041451392790155269/1592866587</v>
      </c>
      <c r="AQ3" s="84" t="b">
        <v>1</v>
      </c>
      <c r="AR3" s="84" t="b">
        <v>0</v>
      </c>
      <c r="AS3" s="84" t="b">
        <v>0</v>
      </c>
      <c r="AT3" s="84"/>
      <c r="AU3" s="84">
        <v>7</v>
      </c>
      <c r="AV3" s="84"/>
      <c r="AW3" s="84" t="b">
        <v>0</v>
      </c>
      <c r="AX3" s="84" t="s">
        <v>271</v>
      </c>
      <c r="AY3" s="91" t="str">
        <f>HYPERLINK("https://twitter.com/aejmc_comsher")</f>
        <v>https://twitter.com/aejmc_comsher</v>
      </c>
      <c r="AZ3" s="84" t="s">
        <v>66</v>
      </c>
      <c r="BA3" s="84" t="str">
        <f>REPLACE(INDEX(GroupVertices[Group],MATCH(Vertices[[#This Row],[Vertex]],GroupVertices[Vertex],0)),1,1,"")</f>
        <v>1</v>
      </c>
      <c r="BB3" s="3"/>
      <c r="BC3" s="3"/>
    </row>
    <row r="4" spans="1:58" ht="15">
      <c r="A4" s="14" t="s">
        <v>217</v>
      </c>
      <c r="B4" s="15"/>
      <c r="C4" s="15"/>
      <c r="D4" s="94"/>
      <c r="E4" s="80"/>
      <c r="F4" s="115" t="str">
        <f>HYPERLINK("http://pbs.twimg.com/profile_images/1405252965531754496/DNaK9u4W_normal.jpg")</f>
        <v>http://pbs.twimg.com/profile_images/1405252965531754496/DNaK9u4W_normal.jpg</v>
      </c>
      <c r="G4" s="15"/>
      <c r="H4" s="16" t="s">
        <v>217</v>
      </c>
      <c r="I4" s="68"/>
      <c r="J4" s="68"/>
      <c r="K4" s="117" t="s">
        <v>272</v>
      </c>
      <c r="L4" s="95"/>
      <c r="M4" s="96">
        <v>115.86326599121094</v>
      </c>
      <c r="N4" s="96">
        <v>5571.2275390625</v>
      </c>
      <c r="O4" s="78"/>
      <c r="P4" s="97"/>
      <c r="Q4" s="97"/>
      <c r="R4" s="98"/>
      <c r="S4" s="98"/>
      <c r="T4" s="98"/>
      <c r="U4" s="98"/>
      <c r="V4" s="53"/>
      <c r="W4" s="53"/>
      <c r="X4" s="53"/>
      <c r="Y4" s="53"/>
      <c r="Z4" s="52"/>
      <c r="AA4" s="81">
        <v>4</v>
      </c>
      <c r="AB4" s="81"/>
      <c r="AC4" s="99"/>
      <c r="AD4" s="84" t="s">
        <v>257</v>
      </c>
      <c r="AE4" s="89" t="s">
        <v>261</v>
      </c>
      <c r="AF4" s="84">
        <v>105</v>
      </c>
      <c r="AG4" s="84">
        <v>176</v>
      </c>
      <c r="AH4" s="84">
        <v>105</v>
      </c>
      <c r="AI4" s="84">
        <v>4</v>
      </c>
      <c r="AJ4" s="84"/>
      <c r="AK4" s="84" t="s">
        <v>265</v>
      </c>
      <c r="AL4" s="84"/>
      <c r="AM4" s="84"/>
      <c r="AN4" s="84"/>
      <c r="AO4" s="86">
        <v>42759.71359953703</v>
      </c>
      <c r="AP4" s="91" t="str">
        <f>HYPERLINK("https://pbs.twimg.com/profile_banners/823940319804792833/1623873571")</f>
        <v>https://pbs.twimg.com/profile_banners/823940319804792833/1623873571</v>
      </c>
      <c r="AQ4" s="84" t="b">
        <v>1</v>
      </c>
      <c r="AR4" s="84" t="b">
        <v>0</v>
      </c>
      <c r="AS4" s="84" t="b">
        <v>0</v>
      </c>
      <c r="AT4" s="84"/>
      <c r="AU4" s="84">
        <v>0</v>
      </c>
      <c r="AV4" s="84"/>
      <c r="AW4" s="84" t="b">
        <v>0</v>
      </c>
      <c r="AX4" s="84" t="s">
        <v>271</v>
      </c>
      <c r="AY4" s="91" t="str">
        <f>HYPERLINK("https://twitter.com/r4impact")</f>
        <v>https://twitter.com/r4impact</v>
      </c>
      <c r="AZ4" s="84" t="s">
        <v>65</v>
      </c>
      <c r="BA4" s="84" t="str">
        <f>REPLACE(INDEX(GroupVertices[Group],MATCH(Vertices[[#This Row],[Vertex]],GroupVertices[Vertex],0)),1,1,"")</f>
        <v>1</v>
      </c>
      <c r="BB4" s="2"/>
      <c r="BC4" s="3"/>
      <c r="BD4" s="3"/>
      <c r="BE4" s="3"/>
      <c r="BF4" s="3"/>
    </row>
    <row r="5" spans="1:58" ht="15">
      <c r="A5" s="14" t="s">
        <v>215</v>
      </c>
      <c r="B5" s="15"/>
      <c r="C5" s="15"/>
      <c r="D5" s="94"/>
      <c r="E5" s="80"/>
      <c r="F5" s="115" t="str">
        <f>HYPERLINK("http://pbs.twimg.com/profile_images/986091154407022593/kfkAy0si_normal.jpg")</f>
        <v>http://pbs.twimg.com/profile_images/986091154407022593/kfkAy0si_normal.jpg</v>
      </c>
      <c r="G5" s="15"/>
      <c r="H5" s="16" t="s">
        <v>215</v>
      </c>
      <c r="I5" s="68"/>
      <c r="J5" s="68"/>
      <c r="K5" s="117" t="s">
        <v>273</v>
      </c>
      <c r="L5" s="95"/>
      <c r="M5" s="96">
        <v>9883.13671875</v>
      </c>
      <c r="N5" s="96">
        <v>4427.77294921875</v>
      </c>
      <c r="O5" s="78"/>
      <c r="P5" s="97"/>
      <c r="Q5" s="97"/>
      <c r="R5" s="98"/>
      <c r="S5" s="98"/>
      <c r="T5" s="98"/>
      <c r="U5" s="98"/>
      <c r="V5" s="53"/>
      <c r="W5" s="53"/>
      <c r="X5" s="53"/>
      <c r="Y5" s="53"/>
      <c r="Z5" s="52"/>
      <c r="AA5" s="81">
        <v>5</v>
      </c>
      <c r="AB5" s="81"/>
      <c r="AC5" s="99"/>
      <c r="AD5" s="84" t="s">
        <v>258</v>
      </c>
      <c r="AE5" s="89" t="s">
        <v>262</v>
      </c>
      <c r="AF5" s="84">
        <v>751</v>
      </c>
      <c r="AG5" s="84">
        <v>431</v>
      </c>
      <c r="AH5" s="84">
        <v>449</v>
      </c>
      <c r="AI5" s="84">
        <v>867</v>
      </c>
      <c r="AJ5" s="84"/>
      <c r="AK5" s="84" t="s">
        <v>266</v>
      </c>
      <c r="AL5" s="84" t="s">
        <v>269</v>
      </c>
      <c r="AM5" s="91" t="str">
        <f>HYPERLINK("https://t.co/IaU9J6RE0k")</f>
        <v>https://t.co/IaU9J6RE0k</v>
      </c>
      <c r="AN5" s="84"/>
      <c r="AO5" s="86">
        <v>41621.81199074074</v>
      </c>
      <c r="AP5" s="91" t="str">
        <f>HYPERLINK("https://pbs.twimg.com/profile_banners/2244380233/1445402561")</f>
        <v>https://pbs.twimg.com/profile_banners/2244380233/1445402561</v>
      </c>
      <c r="AQ5" s="84" t="b">
        <v>0</v>
      </c>
      <c r="AR5" s="84" t="b">
        <v>0</v>
      </c>
      <c r="AS5" s="84" t="b">
        <v>1</v>
      </c>
      <c r="AT5" s="84"/>
      <c r="AU5" s="84">
        <v>2</v>
      </c>
      <c r="AV5" s="91" t="str">
        <f>HYPERLINK("http://abs.twimg.com/images/themes/theme1/bg.png")</f>
        <v>http://abs.twimg.com/images/themes/theme1/bg.png</v>
      </c>
      <c r="AW5" s="84" t="b">
        <v>0</v>
      </c>
      <c r="AX5" s="84" t="s">
        <v>271</v>
      </c>
      <c r="AY5" s="91" t="str">
        <f>HYPERLINK("https://twitter.com/odonnellnic")</f>
        <v>https://twitter.com/odonnellnic</v>
      </c>
      <c r="AZ5" s="84" t="s">
        <v>66</v>
      </c>
      <c r="BA5" s="84" t="str">
        <f>REPLACE(INDEX(GroupVertices[Group],MATCH(Vertices[[#This Row],[Vertex]],GroupVertices[Vertex],0)),1,1,"")</f>
        <v>1</v>
      </c>
      <c r="BB5" s="2"/>
      <c r="BC5" s="3"/>
      <c r="BD5" s="3"/>
      <c r="BE5" s="3"/>
      <c r="BF5" s="3"/>
    </row>
    <row r="6" spans="1:58" ht="15">
      <c r="A6" s="100" t="s">
        <v>216</v>
      </c>
      <c r="B6" s="101"/>
      <c r="C6" s="101"/>
      <c r="D6" s="102"/>
      <c r="E6" s="103"/>
      <c r="F6" s="116" t="str">
        <f>HYPERLINK("http://pbs.twimg.com/profile_images/1116510117275545600/ArtwMfNX_normal.jpg")</f>
        <v>http://pbs.twimg.com/profile_images/1116510117275545600/ArtwMfNX_normal.jpg</v>
      </c>
      <c r="G6" s="101"/>
      <c r="H6" s="104" t="s">
        <v>216</v>
      </c>
      <c r="I6" s="105"/>
      <c r="J6" s="105"/>
      <c r="K6" s="118" t="s">
        <v>274</v>
      </c>
      <c r="L6" s="106"/>
      <c r="M6" s="107">
        <v>2859.751220703125</v>
      </c>
      <c r="N6" s="107">
        <v>164.4572296142578</v>
      </c>
      <c r="O6" s="108"/>
      <c r="P6" s="109"/>
      <c r="Q6" s="109"/>
      <c r="R6" s="110"/>
      <c r="S6" s="110"/>
      <c r="T6" s="110"/>
      <c r="U6" s="110"/>
      <c r="V6" s="111"/>
      <c r="W6" s="111"/>
      <c r="X6" s="111"/>
      <c r="Y6" s="111"/>
      <c r="Z6" s="112"/>
      <c r="AA6" s="113">
        <v>6</v>
      </c>
      <c r="AB6" s="113"/>
      <c r="AC6" s="114"/>
      <c r="AD6" s="84" t="s">
        <v>259</v>
      </c>
      <c r="AE6" s="89" t="s">
        <v>263</v>
      </c>
      <c r="AF6" s="84">
        <v>477</v>
      </c>
      <c r="AG6" s="84">
        <v>1389</v>
      </c>
      <c r="AH6" s="84">
        <v>1162</v>
      </c>
      <c r="AI6" s="84">
        <v>2458</v>
      </c>
      <c r="AJ6" s="84"/>
      <c r="AK6" s="84" t="s">
        <v>267</v>
      </c>
      <c r="AL6" s="84"/>
      <c r="AM6" s="91" t="str">
        <f>HYPERLINK("https://t.co/KKOYy1s48A")</f>
        <v>https://t.co/KKOYy1s48A</v>
      </c>
      <c r="AN6" s="84"/>
      <c r="AO6" s="86">
        <v>40756.85358796296</v>
      </c>
      <c r="AP6" s="91" t="str">
        <f>HYPERLINK("https://pbs.twimg.com/profile_banners/346773546/1555031946")</f>
        <v>https://pbs.twimg.com/profile_banners/346773546/1555031946</v>
      </c>
      <c r="AQ6" s="84" t="b">
        <v>1</v>
      </c>
      <c r="AR6" s="84" t="b">
        <v>0</v>
      </c>
      <c r="AS6" s="84" t="b">
        <v>1</v>
      </c>
      <c r="AT6" s="84"/>
      <c r="AU6" s="84">
        <v>35</v>
      </c>
      <c r="AV6" s="91" t="str">
        <f>HYPERLINK("http://abs.twimg.com/images/themes/theme1/bg.png")</f>
        <v>http://abs.twimg.com/images/themes/theme1/bg.png</v>
      </c>
      <c r="AW6" s="84" t="b">
        <v>0</v>
      </c>
      <c r="AX6" s="84" t="s">
        <v>271</v>
      </c>
      <c r="AY6" s="91" t="str">
        <f>HYPERLINK("https://twitter.com/adamsethlevine")</f>
        <v>https://twitter.com/adamsethlevine</v>
      </c>
      <c r="AZ6" s="84" t="s">
        <v>66</v>
      </c>
      <c r="BA6" s="84"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314</v>
      </c>
      <c r="B3" s="119" t="s">
        <v>315</v>
      </c>
      <c r="C3" s="119" t="s">
        <v>56</v>
      </c>
      <c r="D3" s="15"/>
      <c r="E3" s="15"/>
      <c r="F3" s="16" t="s">
        <v>314</v>
      </c>
      <c r="G3" s="78"/>
      <c r="H3" s="78"/>
      <c r="I3" s="65">
        <v>3</v>
      </c>
      <c r="J3" s="65"/>
      <c r="K3" s="51">
        <v>4</v>
      </c>
      <c r="L3" s="51">
        <v>3</v>
      </c>
      <c r="M3" s="51">
        <v>4</v>
      </c>
      <c r="N3" s="51">
        <v>7</v>
      </c>
      <c r="O3" s="51">
        <v>0</v>
      </c>
      <c r="P3" s="52">
        <v>0</v>
      </c>
      <c r="Q3" s="52">
        <v>0</v>
      </c>
      <c r="R3" s="51">
        <v>1</v>
      </c>
      <c r="S3" s="51">
        <v>0</v>
      </c>
      <c r="T3" s="51">
        <v>4</v>
      </c>
      <c r="U3" s="51">
        <v>7</v>
      </c>
      <c r="V3" s="51">
        <v>2</v>
      </c>
      <c r="W3" s="52">
        <v>0.875</v>
      </c>
      <c r="X3" s="52">
        <v>0.4166666666666667</v>
      </c>
      <c r="Y3" s="84" t="s">
        <v>320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314</v>
      </c>
      <c r="B2" s="89" t="s">
        <v>216</v>
      </c>
      <c r="C2" s="84">
        <f>VLOOKUP(GroupVertices[[#This Row],[Vertex]],Vertices[],MATCH("ID",Vertices[[#Headers],[Vertex]:[Vertex Group]],0),FALSE)</f>
        <v>6</v>
      </c>
    </row>
    <row r="3" spans="1:3" ht="15">
      <c r="A3" s="85" t="s">
        <v>314</v>
      </c>
      <c r="B3" s="89" t="s">
        <v>215</v>
      </c>
      <c r="C3" s="84">
        <f>VLOOKUP(GroupVertices[[#This Row],[Vertex]],Vertices[],MATCH("ID",Vertices[[#Headers],[Vertex]:[Vertex Group]],0),FALSE)</f>
        <v>5</v>
      </c>
    </row>
    <row r="4" spans="1:3" ht="15">
      <c r="A4" s="85" t="s">
        <v>314</v>
      </c>
      <c r="B4" s="89" t="s">
        <v>217</v>
      </c>
      <c r="C4" s="84">
        <f>VLOOKUP(GroupVertices[[#This Row],[Vertex]],Vertices[],MATCH("ID",Vertices[[#Headers],[Vertex]:[Vertex Group]],0),FALSE)</f>
        <v>4</v>
      </c>
    </row>
    <row r="5" spans="1:3" ht="15">
      <c r="A5" s="85" t="s">
        <v>314</v>
      </c>
      <c r="B5" s="89" t="s">
        <v>214</v>
      </c>
      <c r="C5"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217</v>
      </c>
      <c r="C3" s="54"/>
      <c r="D3" s="55"/>
      <c r="E3" s="67"/>
      <c r="F3" s="56"/>
      <c r="G3" s="54"/>
      <c r="H3" s="58"/>
      <c r="I3" s="57"/>
      <c r="J3" s="57"/>
      <c r="K3" s="36" t="s">
        <v>65</v>
      </c>
      <c r="L3" s="63">
        <v>3</v>
      </c>
      <c r="M3" s="63"/>
      <c r="N3" s="64"/>
      <c r="O3" s="84" t="s">
        <v>218</v>
      </c>
      <c r="P3" s="86">
        <v>44567.675405092596</v>
      </c>
      <c r="Q3" s="84" t="s">
        <v>221</v>
      </c>
      <c r="R3" s="84"/>
      <c r="S3" s="84"/>
      <c r="T3" s="89" t="s">
        <v>224</v>
      </c>
      <c r="U3" s="84"/>
      <c r="V3" s="91" t="str">
        <f>HYPERLINK("http://pbs.twimg.com/profile_images/1458625734755467267/kJpsq-7m_normal.jpg")</f>
        <v>http://pbs.twimg.com/profile_images/1458625734755467267/kJpsq-7m_normal.jpg</v>
      </c>
      <c r="W3" s="86">
        <v>44567.675405092596</v>
      </c>
      <c r="X3" s="92">
        <v>44567</v>
      </c>
      <c r="Y3" s="89" t="s">
        <v>225</v>
      </c>
      <c r="Z3" s="91" t="str">
        <f>HYPERLINK("https://twitter.com/#!/aejmc_comsher/status/1479123742756425729")</f>
        <v>https://twitter.com/#!/aejmc_comsher/status/1479123742756425729</v>
      </c>
      <c r="AA3" s="84"/>
      <c r="AB3" s="84"/>
      <c r="AC3" s="89" t="s">
        <v>228</v>
      </c>
      <c r="AD3" s="84"/>
      <c r="AE3" s="84" t="b">
        <v>0</v>
      </c>
      <c r="AF3" s="84">
        <v>0</v>
      </c>
      <c r="AG3" s="89" t="s">
        <v>231</v>
      </c>
      <c r="AH3" s="84" t="b">
        <v>0</v>
      </c>
      <c r="AI3" s="84" t="s">
        <v>232</v>
      </c>
      <c r="AJ3" s="84"/>
      <c r="AK3" s="89" t="s">
        <v>231</v>
      </c>
      <c r="AL3" s="84" t="b">
        <v>0</v>
      </c>
      <c r="AM3" s="84">
        <v>1</v>
      </c>
      <c r="AN3" s="89" t="s">
        <v>229</v>
      </c>
      <c r="AO3" s="89" t="s">
        <v>233</v>
      </c>
      <c r="AP3" s="84" t="b">
        <v>0</v>
      </c>
      <c r="AQ3" s="89"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218</v>
      </c>
      <c r="P4" s="87">
        <v>44567.675405092596</v>
      </c>
      <c r="Q4" s="85" t="s">
        <v>221</v>
      </c>
      <c r="R4" s="85"/>
      <c r="S4" s="85"/>
      <c r="T4" s="90" t="s">
        <v>224</v>
      </c>
      <c r="U4" s="85"/>
      <c r="V4" s="88" t="str">
        <f>HYPERLINK("http://pbs.twimg.com/profile_images/1458625734755467267/kJpsq-7m_normal.jpg")</f>
        <v>http://pbs.twimg.com/profile_images/1458625734755467267/kJpsq-7m_normal.jpg</v>
      </c>
      <c r="W4" s="87">
        <v>44567.675405092596</v>
      </c>
      <c r="X4" s="93">
        <v>44567</v>
      </c>
      <c r="Y4" s="90" t="s">
        <v>225</v>
      </c>
      <c r="Z4" s="88" t="str">
        <f>HYPERLINK("https://twitter.com/#!/aejmc_comsher/status/1479123742756425729")</f>
        <v>https://twitter.com/#!/aejmc_comsher/status/1479123742756425729</v>
      </c>
      <c r="AA4" s="85"/>
      <c r="AB4" s="85"/>
      <c r="AC4" s="90" t="s">
        <v>228</v>
      </c>
      <c r="AD4" s="85"/>
      <c r="AE4" s="85" t="b">
        <v>0</v>
      </c>
      <c r="AF4" s="85">
        <v>0</v>
      </c>
      <c r="AG4" s="90" t="s">
        <v>231</v>
      </c>
      <c r="AH4" s="85" t="b">
        <v>0</v>
      </c>
      <c r="AI4" s="85" t="s">
        <v>232</v>
      </c>
      <c r="AJ4" s="85"/>
      <c r="AK4" s="90" t="s">
        <v>231</v>
      </c>
      <c r="AL4" s="85" t="b">
        <v>0</v>
      </c>
      <c r="AM4" s="85">
        <v>1</v>
      </c>
      <c r="AN4" s="90" t="s">
        <v>229</v>
      </c>
      <c r="AO4" s="90" t="s">
        <v>233</v>
      </c>
      <c r="AP4" s="85" t="b">
        <v>0</v>
      </c>
      <c r="AQ4" s="90"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215</v>
      </c>
      <c r="C5" s="54"/>
      <c r="D5" s="55"/>
      <c r="E5" s="67"/>
      <c r="F5" s="56"/>
      <c r="G5" s="54"/>
      <c r="H5" s="58"/>
      <c r="I5" s="57"/>
      <c r="J5" s="57"/>
      <c r="K5" s="36" t="s">
        <v>65</v>
      </c>
      <c r="L5" s="82">
        <v>5</v>
      </c>
      <c r="M5" s="82"/>
      <c r="N5" s="64"/>
      <c r="O5" s="85" t="s">
        <v>219</v>
      </c>
      <c r="P5" s="87">
        <v>44567.675405092596</v>
      </c>
      <c r="Q5" s="85" t="s">
        <v>221</v>
      </c>
      <c r="R5" s="85"/>
      <c r="S5" s="85"/>
      <c r="T5" s="90" t="s">
        <v>224</v>
      </c>
      <c r="U5" s="85"/>
      <c r="V5" s="88" t="str">
        <f>HYPERLINK("http://pbs.twimg.com/profile_images/1458625734755467267/kJpsq-7m_normal.jpg")</f>
        <v>http://pbs.twimg.com/profile_images/1458625734755467267/kJpsq-7m_normal.jpg</v>
      </c>
      <c r="W5" s="87">
        <v>44567.675405092596</v>
      </c>
      <c r="X5" s="93">
        <v>44567</v>
      </c>
      <c r="Y5" s="90" t="s">
        <v>225</v>
      </c>
      <c r="Z5" s="88" t="str">
        <f>HYPERLINK("https://twitter.com/#!/aejmc_comsher/status/1479123742756425729")</f>
        <v>https://twitter.com/#!/aejmc_comsher/status/1479123742756425729</v>
      </c>
      <c r="AA5" s="85"/>
      <c r="AB5" s="85"/>
      <c r="AC5" s="90" t="s">
        <v>228</v>
      </c>
      <c r="AD5" s="85"/>
      <c r="AE5" s="85" t="b">
        <v>0</v>
      </c>
      <c r="AF5" s="85">
        <v>0</v>
      </c>
      <c r="AG5" s="90" t="s">
        <v>231</v>
      </c>
      <c r="AH5" s="85" t="b">
        <v>0</v>
      </c>
      <c r="AI5" s="85" t="s">
        <v>232</v>
      </c>
      <c r="AJ5" s="85"/>
      <c r="AK5" s="90" t="s">
        <v>231</v>
      </c>
      <c r="AL5" s="85" t="b">
        <v>0</v>
      </c>
      <c r="AM5" s="85">
        <v>1</v>
      </c>
      <c r="AN5" s="90" t="s">
        <v>229</v>
      </c>
      <c r="AO5" s="90" t="s">
        <v>233</v>
      </c>
      <c r="AP5" s="85" t="b">
        <v>0</v>
      </c>
      <c r="AQ5" s="90"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217</v>
      </c>
      <c r="C6" s="54"/>
      <c r="D6" s="55"/>
      <c r="E6" s="67"/>
      <c r="F6" s="56"/>
      <c r="G6" s="54"/>
      <c r="H6" s="58"/>
      <c r="I6" s="57"/>
      <c r="J6" s="57"/>
      <c r="K6" s="36" t="s">
        <v>65</v>
      </c>
      <c r="L6" s="82">
        <v>6</v>
      </c>
      <c r="M6" s="82"/>
      <c r="N6" s="64"/>
      <c r="O6" s="85" t="s">
        <v>220</v>
      </c>
      <c r="P6" s="87">
        <v>44567.67357638889</v>
      </c>
      <c r="Q6" s="85" t="s">
        <v>222</v>
      </c>
      <c r="R6" s="88" t="str">
        <f>HYPERLINK("https://mailchi.mp/db4ad18ea78b/new-tips-and-opportunities-6537084")</f>
        <v>https://mailchi.mp/db4ad18ea78b/new-tips-and-opportunities-6537084</v>
      </c>
      <c r="S6" s="85" t="s">
        <v>223</v>
      </c>
      <c r="T6" s="90" t="s">
        <v>224</v>
      </c>
      <c r="U6" s="85"/>
      <c r="V6" s="88" t="str">
        <f>HYPERLINK("http://pbs.twimg.com/profile_images/986091154407022593/kfkAy0si_normal.jpg")</f>
        <v>http://pbs.twimg.com/profile_images/986091154407022593/kfkAy0si_normal.jpg</v>
      </c>
      <c r="W6" s="87">
        <v>44567.67357638889</v>
      </c>
      <c r="X6" s="93">
        <v>44567</v>
      </c>
      <c r="Y6" s="90" t="s">
        <v>226</v>
      </c>
      <c r="Z6" s="88" t="str">
        <f>HYPERLINK("https://twitter.com/#!/odonnellnic/status/1479123080131883010")</f>
        <v>https://twitter.com/#!/odonnellnic/status/1479123080131883010</v>
      </c>
      <c r="AA6" s="85"/>
      <c r="AB6" s="85"/>
      <c r="AC6" s="90" t="s">
        <v>229</v>
      </c>
      <c r="AD6" s="85"/>
      <c r="AE6" s="85" t="b">
        <v>0</v>
      </c>
      <c r="AF6" s="85">
        <v>2</v>
      </c>
      <c r="AG6" s="90" t="s">
        <v>231</v>
      </c>
      <c r="AH6" s="85" t="b">
        <v>0</v>
      </c>
      <c r="AI6" s="85" t="s">
        <v>232</v>
      </c>
      <c r="AJ6" s="85"/>
      <c r="AK6" s="90" t="s">
        <v>231</v>
      </c>
      <c r="AL6" s="85" t="b">
        <v>0</v>
      </c>
      <c r="AM6" s="85">
        <v>1</v>
      </c>
      <c r="AN6" s="90" t="s">
        <v>231</v>
      </c>
      <c r="AO6" s="90" t="s">
        <v>234</v>
      </c>
      <c r="AP6" s="85" t="b">
        <v>0</v>
      </c>
      <c r="AQ6" s="90" t="s">
        <v>229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217</v>
      </c>
      <c r="C7" s="54"/>
      <c r="D7" s="55"/>
      <c r="E7" s="67"/>
      <c r="F7" s="56"/>
      <c r="G7" s="54"/>
      <c r="H7" s="58"/>
      <c r="I7" s="57"/>
      <c r="J7" s="57"/>
      <c r="K7" s="36" t="s">
        <v>65</v>
      </c>
      <c r="L7" s="82">
        <v>7</v>
      </c>
      <c r="M7" s="82"/>
      <c r="N7" s="64"/>
      <c r="O7" s="85" t="s">
        <v>218</v>
      </c>
      <c r="P7" s="87">
        <v>44568.623194444444</v>
      </c>
      <c r="Q7" s="85" t="s">
        <v>221</v>
      </c>
      <c r="R7" s="85"/>
      <c r="S7" s="85"/>
      <c r="T7" s="90" t="s">
        <v>224</v>
      </c>
      <c r="U7" s="85"/>
      <c r="V7" s="88" t="str">
        <f>HYPERLINK("http://pbs.twimg.com/profile_images/1116510117275545600/ArtwMfNX_normal.jpg")</f>
        <v>http://pbs.twimg.com/profile_images/1116510117275545600/ArtwMfNX_normal.jpg</v>
      </c>
      <c r="W7" s="87">
        <v>44568.623194444444</v>
      </c>
      <c r="X7" s="93">
        <v>44568</v>
      </c>
      <c r="Y7" s="90" t="s">
        <v>227</v>
      </c>
      <c r="Z7" s="88" t="str">
        <f>HYPERLINK("https://twitter.com/#!/adamsethlevine/status/1479467207939796993")</f>
        <v>https://twitter.com/#!/adamsethlevine/status/1479467207939796993</v>
      </c>
      <c r="AA7" s="85"/>
      <c r="AB7" s="85"/>
      <c r="AC7" s="90" t="s">
        <v>230</v>
      </c>
      <c r="AD7" s="85"/>
      <c r="AE7" s="85" t="b">
        <v>0</v>
      </c>
      <c r="AF7" s="85">
        <v>0</v>
      </c>
      <c r="AG7" s="90" t="s">
        <v>231</v>
      </c>
      <c r="AH7" s="85" t="b">
        <v>0</v>
      </c>
      <c r="AI7" s="85" t="s">
        <v>232</v>
      </c>
      <c r="AJ7" s="85"/>
      <c r="AK7" s="90" t="s">
        <v>231</v>
      </c>
      <c r="AL7" s="85" t="b">
        <v>0</v>
      </c>
      <c r="AM7" s="85">
        <v>2</v>
      </c>
      <c r="AN7" s="90" t="s">
        <v>229</v>
      </c>
      <c r="AO7" s="90" t="s">
        <v>233</v>
      </c>
      <c r="AP7" s="85" t="b">
        <v>0</v>
      </c>
      <c r="AQ7" s="90"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216</v>
      </c>
      <c r="B8" s="83" t="s">
        <v>215</v>
      </c>
      <c r="C8" s="54"/>
      <c r="D8" s="55"/>
      <c r="E8" s="67"/>
      <c r="F8" s="56"/>
      <c r="G8" s="54"/>
      <c r="H8" s="58"/>
      <c r="I8" s="57"/>
      <c r="J8" s="57"/>
      <c r="K8" s="36" t="s">
        <v>65</v>
      </c>
      <c r="L8" s="82">
        <v>8</v>
      </c>
      <c r="M8" s="82"/>
      <c r="N8" s="64"/>
      <c r="O8" s="85" t="s">
        <v>218</v>
      </c>
      <c r="P8" s="87">
        <v>44568.623194444444</v>
      </c>
      <c r="Q8" s="85" t="s">
        <v>221</v>
      </c>
      <c r="R8" s="85"/>
      <c r="S8" s="85"/>
      <c r="T8" s="90" t="s">
        <v>224</v>
      </c>
      <c r="U8" s="85"/>
      <c r="V8" s="88" t="str">
        <f>HYPERLINK("http://pbs.twimg.com/profile_images/1116510117275545600/ArtwMfNX_normal.jpg")</f>
        <v>http://pbs.twimg.com/profile_images/1116510117275545600/ArtwMfNX_normal.jpg</v>
      </c>
      <c r="W8" s="87">
        <v>44568.623194444444</v>
      </c>
      <c r="X8" s="93">
        <v>44568</v>
      </c>
      <c r="Y8" s="90" t="s">
        <v>227</v>
      </c>
      <c r="Z8" s="88" t="str">
        <f>HYPERLINK("https://twitter.com/#!/adamsethlevine/status/1479467207939796993")</f>
        <v>https://twitter.com/#!/adamsethlevine/status/1479467207939796993</v>
      </c>
      <c r="AA8" s="85"/>
      <c r="AB8" s="85"/>
      <c r="AC8" s="90" t="s">
        <v>230</v>
      </c>
      <c r="AD8" s="85"/>
      <c r="AE8" s="85" t="b">
        <v>0</v>
      </c>
      <c r="AF8" s="85">
        <v>0</v>
      </c>
      <c r="AG8" s="90" t="s">
        <v>231</v>
      </c>
      <c r="AH8" s="85" t="b">
        <v>0</v>
      </c>
      <c r="AI8" s="85" t="s">
        <v>232</v>
      </c>
      <c r="AJ8" s="85"/>
      <c r="AK8" s="90" t="s">
        <v>231</v>
      </c>
      <c r="AL8" s="85" t="b">
        <v>0</v>
      </c>
      <c r="AM8" s="85">
        <v>2</v>
      </c>
      <c r="AN8" s="90" t="s">
        <v>229</v>
      </c>
      <c r="AO8" s="90" t="s">
        <v>233</v>
      </c>
      <c r="AP8" s="85" t="b">
        <v>0</v>
      </c>
      <c r="AQ8" s="90"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216</v>
      </c>
      <c r="B9" s="83" t="s">
        <v>215</v>
      </c>
      <c r="C9" s="54"/>
      <c r="D9" s="55"/>
      <c r="E9" s="67"/>
      <c r="F9" s="56"/>
      <c r="G9" s="54"/>
      <c r="H9" s="58"/>
      <c r="I9" s="57"/>
      <c r="J9" s="57"/>
      <c r="K9" s="36" t="s">
        <v>65</v>
      </c>
      <c r="L9" s="82">
        <v>9</v>
      </c>
      <c r="M9" s="82"/>
      <c r="N9" s="64"/>
      <c r="O9" s="85" t="s">
        <v>219</v>
      </c>
      <c r="P9" s="87">
        <v>44568.623194444444</v>
      </c>
      <c r="Q9" s="85" t="s">
        <v>221</v>
      </c>
      <c r="R9" s="85"/>
      <c r="S9" s="85"/>
      <c r="T9" s="90" t="s">
        <v>224</v>
      </c>
      <c r="U9" s="85"/>
      <c r="V9" s="88" t="str">
        <f>HYPERLINK("http://pbs.twimg.com/profile_images/1116510117275545600/ArtwMfNX_normal.jpg")</f>
        <v>http://pbs.twimg.com/profile_images/1116510117275545600/ArtwMfNX_normal.jpg</v>
      </c>
      <c r="W9" s="87">
        <v>44568.623194444444</v>
      </c>
      <c r="X9" s="93">
        <v>44568</v>
      </c>
      <c r="Y9" s="90" t="s">
        <v>227</v>
      </c>
      <c r="Z9" s="88" t="str">
        <f>HYPERLINK("https://twitter.com/#!/adamsethlevine/status/1479467207939796993")</f>
        <v>https://twitter.com/#!/adamsethlevine/status/1479467207939796993</v>
      </c>
      <c r="AA9" s="85"/>
      <c r="AB9" s="85"/>
      <c r="AC9" s="90" t="s">
        <v>230</v>
      </c>
      <c r="AD9" s="85"/>
      <c r="AE9" s="85" t="b">
        <v>0</v>
      </c>
      <c r="AF9" s="85">
        <v>0</v>
      </c>
      <c r="AG9" s="90" t="s">
        <v>231</v>
      </c>
      <c r="AH9" s="85" t="b">
        <v>0</v>
      </c>
      <c r="AI9" s="85" t="s">
        <v>232</v>
      </c>
      <c r="AJ9" s="85"/>
      <c r="AK9" s="90" t="s">
        <v>231</v>
      </c>
      <c r="AL9" s="85" t="b">
        <v>0</v>
      </c>
      <c r="AM9" s="85">
        <v>2</v>
      </c>
      <c r="AN9" s="90" t="s">
        <v>229</v>
      </c>
      <c r="AO9" s="90" t="s">
        <v>233</v>
      </c>
      <c r="AP9" s="85" t="b">
        <v>0</v>
      </c>
      <c r="AQ9" s="90" t="s">
        <v>229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328</v>
      </c>
    </row>
    <row r="24" spans="10:11" ht="409.5">
      <c r="J24" t="s">
        <v>311</v>
      </c>
      <c r="K24" s="13" t="s">
        <v>327</v>
      </c>
    </row>
    <row r="25" spans="10:11" ht="15">
      <c r="J25" t="s">
        <v>312</v>
      </c>
      <c r="K25" t="b">
        <v>0</v>
      </c>
    </row>
    <row r="26" spans="10:11" ht="15">
      <c r="J26" t="s">
        <v>325</v>
      </c>
      <c r="K26" t="s">
        <v>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322</v>
      </c>
      <c r="B25" t="s">
        <v>321</v>
      </c>
    </row>
    <row r="26" spans="1:2" ht="15">
      <c r="A26" s="121">
        <v>44567.67357638889</v>
      </c>
      <c r="B26" s="3">
        <v>1</v>
      </c>
    </row>
    <row r="27" spans="1:2" ht="15">
      <c r="A27" s="121">
        <v>44567.675405092596</v>
      </c>
      <c r="B27" s="3">
        <v>3</v>
      </c>
    </row>
    <row r="28" spans="1:2" ht="15">
      <c r="A28" s="121">
        <v>44568.623194444444</v>
      </c>
      <c r="B28" s="3">
        <v>3</v>
      </c>
    </row>
    <row r="29" spans="1:2" ht="15">
      <c r="A29" s="121" t="s">
        <v>323</v>
      </c>
      <c r="B29"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